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YouTube"/>
    <sheet r:id="rId2" sheetId="2" name="ВКонтакте"/>
    <sheet r:id="rId3" sheetId="3" name="Телеграм"/>
  </sheets>
  <definedNames/>
  <calcPr/>
</workbook>
</file>

<file path=xl/sharedStrings.xml><?xml version="1.0" encoding="utf-8"?>
<sst xmlns="http://schemas.openxmlformats.org/spreadsheetml/2006/main">
  <si>
    <t>Канал</t>
  </si>
  <si>
    <t>Подписчики</t>
  </si>
  <si>
    <t>Ссылка</t>
  </si>
  <si>
    <t>Тематика канала</t>
  </si>
  <si>
    <t>Статистика</t>
  </si>
  <si>
    <t>Рубрики канала</t>
  </si>
  <si>
    <t>Просмотры</t>
  </si>
  <si>
    <t>Интеграция 1й слот (60-80 сек)</t>
  </si>
  <si>
    <t>Интеграция 2й слот (20-30 сек / 50-60 сек)</t>
  </si>
  <si>
    <t>преролл (15-20 сек)</t>
  </si>
  <si>
    <t>Сыендук</t>
  </si>
  <si>
    <t>8 070 000</t>
  </si>
  <si>
    <t>Гик контент</t>
  </si>
  <si>
    <t>гик-темы</t>
  </si>
  <si>
    <t>1 500 000 (YT+ВК)</t>
  </si>
  <si>
    <t>1 600 000 ₽</t>
  </si>
  <si>
    <t>-</t>
  </si>
  <si>
    <t>1 000 000 ₽</t>
  </si>
  <si>
    <t>Попкульт</t>
  </si>
  <si>
    <t>1200000</t>
  </si>
  <si>
    <t>1 400 000 ₽</t>
  </si>
  <si>
    <t>1 100 000 ₽</t>
  </si>
  <si>
    <t>Мирби</t>
  </si>
  <si>
    <t>3 620 000</t>
  </si>
  <si>
    <t>Анимация</t>
  </si>
  <si>
    <t>Анимационные истории</t>
  </si>
  <si>
    <t>400 000</t>
  </si>
  <si>
    <t>280 000 ₽</t>
  </si>
  <si>
    <t>200 000 ₽</t>
  </si>
  <si>
    <t>Kosmo</t>
  </si>
  <si>
    <t>2 650 000</t>
  </si>
  <si>
    <t>Научпоп, Космос</t>
  </si>
  <si>
    <t>стандартные выпуски</t>
  </si>
  <si>
    <t>600 000</t>
  </si>
  <si>
    <t>770 000 ₽</t>
  </si>
  <si>
    <t>прерол 503 000р мидрол 414 000р</t>
  </si>
  <si>
    <t>большие сборники</t>
  </si>
  <si>
    <t>720 000 ₽</t>
  </si>
  <si>
    <t>591 000 ₽</t>
  </si>
  <si>
    <t>прерол 552 000р мидрол 503 000р</t>
  </si>
  <si>
    <t>Cut the crap</t>
  </si>
  <si>
    <t>1 880 000</t>
  </si>
  <si>
    <t>Кино</t>
  </si>
  <si>
    <t>Разборы</t>
  </si>
  <si>
    <t>500 000</t>
  </si>
  <si>
    <t>550 000 ₽</t>
  </si>
  <si>
    <t>285 000 ₽</t>
  </si>
  <si>
    <t>хайп разборы</t>
  </si>
  <si>
    <t>700 000</t>
  </si>
  <si>
    <t>420 000 ₽</t>
  </si>
  <si>
    <t>460 000 ₽</t>
  </si>
  <si>
    <t>Новости кино</t>
  </si>
  <si>
    <t>300 000</t>
  </si>
  <si>
    <t>330 000 ₽</t>
  </si>
  <si>
    <t>165 000 ₽</t>
  </si>
  <si>
    <t>Qewbite</t>
  </si>
  <si>
    <t>3 280 000</t>
  </si>
  <si>
    <t>180 000</t>
  </si>
  <si>
    <t>172 000 ₽</t>
  </si>
  <si>
    <t>110 000 ₽</t>
  </si>
  <si>
    <t>Булджать</t>
  </si>
  <si>
    <t>1 520 000</t>
  </si>
  <si>
    <t>Видеоигры</t>
  </si>
  <si>
    <t>Игры</t>
  </si>
  <si>
    <t>900 000</t>
  </si>
  <si>
    <t>910 000 ₽</t>
  </si>
  <si>
    <t>727 000 ₽</t>
  </si>
  <si>
    <t>Сибирский</t>
  </si>
  <si>
    <t>1 280 000</t>
  </si>
  <si>
    <t>Реакты, Обзоры</t>
  </si>
  <si>
    <t>реакты, обзоры</t>
  </si>
  <si>
    <t>800 000</t>
  </si>
  <si>
    <t>360 000 ₽</t>
  </si>
  <si>
    <t>Уголок Акра</t>
  </si>
  <si>
    <t>2 080 000</t>
  </si>
  <si>
    <t>кино, анимация</t>
  </si>
  <si>
    <t>160 000</t>
  </si>
  <si>
    <t>126 000 ₽</t>
  </si>
  <si>
    <t>95 000 ₽</t>
  </si>
  <si>
    <t>Канал Кшиштовского</t>
  </si>
  <si>
    <t>613 000</t>
  </si>
  <si>
    <t>Юмор, Кино</t>
  </si>
  <si>
    <t>Кинообзоры, Киносрач</t>
  </si>
  <si>
    <t>200 000</t>
  </si>
  <si>
    <t>220 000 ₽</t>
  </si>
  <si>
    <t>Скиллз</t>
  </si>
  <si>
    <t>466 000</t>
  </si>
  <si>
    <t>Музыка</t>
  </si>
  <si>
    <t>475 000 ₽</t>
  </si>
  <si>
    <t>340 000 ₽</t>
  </si>
  <si>
    <t>девять десятых</t>
  </si>
  <si>
    <t>80 500</t>
  </si>
  <si>
    <t>Расследования</t>
  </si>
  <si>
    <t>100 000</t>
  </si>
  <si>
    <t>140 000 ₽</t>
  </si>
  <si>
    <t>85 000 ₽</t>
  </si>
  <si>
    <t>Чёрный кабинет</t>
  </si>
  <si>
    <t>653 000</t>
  </si>
  <si>
    <t>120 000</t>
  </si>
  <si>
    <t>180 000 ₽</t>
  </si>
  <si>
    <t>170 000 ₽</t>
  </si>
  <si>
    <t>GEO</t>
  </si>
  <si>
    <t>2 640 000</t>
  </si>
  <si>
    <t>Научпоп, История</t>
  </si>
  <si>
    <t>Научпоп</t>
  </si>
  <si>
    <t>1 200 000</t>
  </si>
  <si>
    <t>1 570 000 ₽</t>
  </si>
  <si>
    <t>756 000 ₽</t>
  </si>
  <si>
    <t>882 000 ₽</t>
  </si>
  <si>
    <t>GEO 2</t>
  </si>
  <si>
    <t>330 000</t>
  </si>
  <si>
    <t>научпоп</t>
  </si>
  <si>
    <t>630 000 ₽</t>
  </si>
  <si>
    <t>315 000 ₽</t>
  </si>
  <si>
    <t>Chuck review</t>
  </si>
  <si>
    <t>1 560 000</t>
  </si>
  <si>
    <t>Мульто-мыло, кино</t>
  </si>
  <si>
    <t>700 000 ₽</t>
  </si>
  <si>
    <t>540 000 ₽</t>
  </si>
  <si>
    <t>ANOIR</t>
  </si>
  <si>
    <t>485 000</t>
  </si>
  <si>
    <t>Разборы кино</t>
  </si>
  <si>
    <t>198 000 ₽</t>
  </si>
  <si>
    <t>Онигири</t>
  </si>
  <si>
    <t>316 000</t>
  </si>
  <si>
    <t>Научпоп, нейросети</t>
  </si>
  <si>
    <t>293 000 ₽</t>
  </si>
  <si>
    <t>Аля Бридж</t>
  </si>
  <si>
    <t>2 280 000</t>
  </si>
  <si>
    <t>Реакты, обзоры</t>
  </si>
  <si>
    <t>Реакты</t>
  </si>
  <si>
    <t>975 000 ₽</t>
  </si>
  <si>
    <t>717 000 ₽</t>
  </si>
  <si>
    <t>610 000 ₽</t>
  </si>
  <si>
    <t>Сообщество</t>
  </si>
  <si>
    <t>Подписчиков</t>
  </si>
  <si>
    <t>Пост (В сообществе)</t>
  </si>
  <si>
    <t>VK-клип</t>
  </si>
  <si>
    <t>1 078 000</t>
  </si>
  <si>
    <t>250 000 ₽</t>
  </si>
  <si>
    <t>Cut The Crap</t>
  </si>
  <si>
    <t>380 000</t>
  </si>
  <si>
    <t>150 000 ₽</t>
  </si>
  <si>
    <t>145 000</t>
  </si>
  <si>
    <t>30 000 ₽</t>
  </si>
  <si>
    <t>мирби</t>
  </si>
  <si>
    <t>126 000</t>
  </si>
  <si>
    <t>Блогер</t>
  </si>
  <si>
    <t>Тематика</t>
  </si>
  <si>
    <t>Ср. охват поста</t>
  </si>
  <si>
    <t>Текстовый пост</t>
  </si>
  <si>
    <t>Пост с фото</t>
  </si>
  <si>
    <t>Пост с видео</t>
  </si>
  <si>
    <t>Кружок</t>
  </si>
  <si>
    <t>Репост</t>
  </si>
  <si>
    <t>sndk</t>
  </si>
  <si>
    <t>357 000</t>
  </si>
  <si>
    <t>Игры, Кино, гик - тематика, лайфстайл</t>
  </si>
  <si>
    <t>500 000 ₽</t>
  </si>
  <si>
    <t>650 000 ₽</t>
  </si>
  <si>
    <t>nerds</t>
  </si>
  <si>
    <t>416 000</t>
  </si>
  <si>
    <t>новости, мемы, гик - тематика</t>
  </si>
  <si>
    <t>90 000</t>
  </si>
  <si>
    <t>Cut the crap (б/л)</t>
  </si>
  <si>
    <t>60 000</t>
  </si>
  <si>
    <t>Игры, Кино</t>
  </si>
  <si>
    <t>14 000</t>
  </si>
  <si>
    <t>40 000 ₽</t>
  </si>
  <si>
    <t>44 000 ₽</t>
  </si>
  <si>
    <t>66 000 ₽</t>
  </si>
  <si>
    <t>Котокраб (личный)</t>
  </si>
  <si>
    <t>38 500</t>
  </si>
  <si>
    <t>Кино, лайфстайл</t>
  </si>
  <si>
    <t>17 000</t>
  </si>
  <si>
    <t>57 000 ₽</t>
  </si>
  <si>
    <t>70 000 ₽</t>
  </si>
  <si>
    <t>80 000 ₽</t>
  </si>
  <si>
    <t>55 000 ₽</t>
  </si>
  <si>
    <t>51 900</t>
  </si>
  <si>
    <t>28 000</t>
  </si>
  <si>
    <t>52 000 ₽</t>
  </si>
  <si>
    <t>65 000 ₽</t>
  </si>
  <si>
    <t>75 000 ₽</t>
  </si>
  <si>
    <t>В гостях у Али Бридж</t>
  </si>
  <si>
    <t>95 000</t>
  </si>
  <si>
    <t>лайфстайл</t>
  </si>
  <si>
    <t>370 000 ₽</t>
  </si>
  <si>
    <t>65 000</t>
  </si>
  <si>
    <t>Игры, лайфстайл</t>
  </si>
  <si>
    <t>40 000</t>
  </si>
  <si>
    <t>42 000 ₽</t>
  </si>
  <si>
    <t>50 000 ₽</t>
  </si>
  <si>
    <t>Вестник Чака (Chuck review)</t>
  </si>
  <si>
    <t>35 000</t>
  </si>
  <si>
    <t>25 000</t>
  </si>
  <si>
    <t>268 000 ₽</t>
  </si>
  <si>
    <t>300 000 ₽</t>
  </si>
  <si>
    <t>400 000 ₽</t>
  </si>
  <si>
    <t>69 000</t>
  </si>
  <si>
    <t>98 000 ₽</t>
  </si>
  <si>
    <t>60 000 ₽</t>
  </si>
  <si>
    <t>Кшиштовский</t>
  </si>
  <si>
    <t>26 000</t>
  </si>
  <si>
    <t>77 000 ₽</t>
  </si>
  <si>
    <t>Храм Жубана (Ануар)</t>
  </si>
  <si>
    <t>22 000</t>
  </si>
  <si>
    <t>Черный кабинет</t>
  </si>
  <si>
    <t>Кино, Аниме, лайфстайл</t>
  </si>
  <si>
    <t>6 000</t>
  </si>
  <si>
    <t>34 000 ₽</t>
  </si>
  <si>
    <t>20 500</t>
  </si>
  <si>
    <t>Мультсериалы, Кино, лайфстайл</t>
  </si>
  <si>
    <t>29 000 ₽</t>
  </si>
  <si>
    <t>57 750 ₽</t>
  </si>
  <si>
    <t>Карты, факты, по местам | Влад Слав</t>
  </si>
  <si>
    <t>9 400</t>
  </si>
  <si>
    <t>география, факты</t>
  </si>
  <si>
    <t>4 000</t>
  </si>
  <si>
    <t>10 000 ₽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</si>
</sst>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>
        <f>=HYPERLINK("https://youtube.com/user/sienduk","Канал")</f>
      </c>
      <c r="D2" t="s">
        <v>12</v>
      </c>
      <c r="E2">
        <f>=HYPERLINK("https://disk.yandex.ru/d/elVIIhDLaNERkw","Статистика")</f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>
      <c r="A3" t="s">
        <v>10</v>
      </c>
      <c r="B3" t="s">
        <v>11</v>
      </c>
      <c r="C3">
        <f>=HYPERLINK("https://youtube.com/user/sienduk","Канал")</f>
      </c>
      <c r="D3" t="s">
        <v>12</v>
      </c>
      <c r="E3">
        <f>=HYPERLINK("https://disk.yandex.ru/d/elVIIhDLaNERkw","Статистика")</f>
      </c>
      <c r="F3" t="s">
        <v>18</v>
      </c>
      <c r="G3" t="s">
        <v>19</v>
      </c>
      <c r="H3" t="s">
        <v>20</v>
      </c>
      <c r="I3" t="s">
        <v>17</v>
      </c>
      <c r="J3" t="s">
        <v>21</v>
      </c>
    </row>
    <row r="4">
      <c r="A4" t="s">
        <v>22</v>
      </c>
      <c r="B4" t="s">
        <v>23</v>
      </c>
      <c r="C4">
        <f>=HYPERLINK("https://youtube.com/channel/UCkkTyNJPZ3tKbEVFY5IEOJg/featured","Канал")</f>
      </c>
      <c r="D4" t="s">
        <v>24</v>
      </c>
      <c r="E4">
        <f>=HYPERLINK("https://disk.yandex.ru/d/tWXhnO_3I6SgmA","Статистика")</f>
      </c>
      <c r="F4" t="s">
        <v>25</v>
      </c>
      <c r="G4" t="s">
        <v>26</v>
      </c>
      <c r="H4" t="s">
        <v>27</v>
      </c>
      <c r="I4" t="s">
        <v>16</v>
      </c>
      <c r="J4" t="s">
        <v>28</v>
      </c>
    </row>
    <row r="5">
      <c r="A5" t="s">
        <v>29</v>
      </c>
      <c r="B5" t="s">
        <v>30</v>
      </c>
      <c r="C5">
        <f>=HYPERLINK("https://www.youtube.com/@off_kosmo","Канал")</f>
      </c>
      <c r="D5" t="s">
        <v>31</v>
      </c>
      <c r="E5">
        <f>=HYPERLINK("https://disk.yandex.ru/d/VNmdCkWwlQnZfA/!NN/KOSMO","Статистика")</f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>
      <c r="A6" t="s">
        <v>29</v>
      </c>
      <c r="B6" t="s">
        <v>30</v>
      </c>
      <c r="C6">
        <f>=HYPERLINK("https://www.youtube.com/@off_kosmo","Канал")</f>
      </c>
      <c r="D6" t="s">
        <v>31</v>
      </c>
      <c r="E6">
        <f>=HYPERLINK("https://disk.yandex.ru/d/VNmdCkWwlQnZfA/!NN/KOSMO","Статистика")</f>
      </c>
      <c r="F6" t="s">
        <v>36</v>
      </c>
      <c r="G6" t="s">
        <v>33</v>
      </c>
      <c r="H6" t="s">
        <v>37</v>
      </c>
      <c r="I6" t="s">
        <v>38</v>
      </c>
      <c r="J6" t="s">
        <v>39</v>
      </c>
    </row>
    <row r="7">
      <c r="A7" t="s">
        <v>40</v>
      </c>
      <c r="B7" t="s">
        <v>41</v>
      </c>
      <c r="C7">
        <f>=HYPERLINK("https://www.youtube.com/@kotokrabs","Канал")</f>
      </c>
      <c r="D7" t="s">
        <v>42</v>
      </c>
      <c r="E7">
        <f>=HYPERLINK("https://disk.yandex.ru/d/QkPGeWWzW_uCpw","Статистика")</f>
      </c>
      <c r="F7" t="s">
        <v>43</v>
      </c>
      <c r="G7" t="s">
        <v>44</v>
      </c>
      <c r="H7" t="s">
        <v>45</v>
      </c>
      <c r="I7" t="s">
        <v>46</v>
      </c>
      <c r="J7" t="s">
        <v>46</v>
      </c>
    </row>
    <row r="8">
      <c r="A8" t="s">
        <v>40</v>
      </c>
      <c r="B8" t="s">
        <v>41</v>
      </c>
      <c r="C8">
        <f>=HYPERLINK("https://www.youtube.com/@kotokrabs","Канал")</f>
      </c>
      <c r="D8" t="s">
        <v>42</v>
      </c>
      <c r="E8">
        <f>=HYPERLINK("https://disk.yandex.ru/d/QkPGeWWzW_uCpw","Статистика")</f>
      </c>
      <c r="F8" t="s">
        <v>47</v>
      </c>
      <c r="G8" t="s">
        <v>48</v>
      </c>
      <c r="H8" t="s">
        <v>34</v>
      </c>
      <c r="I8" t="s">
        <v>49</v>
      </c>
      <c r="J8" t="s">
        <v>50</v>
      </c>
    </row>
    <row r="9">
      <c r="A9" t="s">
        <v>40</v>
      </c>
      <c r="B9" t="s">
        <v>41</v>
      </c>
      <c r="C9">
        <f>=HYPERLINK("https://www.youtube.com/@kotokrabs","Канал")</f>
      </c>
      <c r="D9" t="s">
        <v>42</v>
      </c>
      <c r="E9">
        <f>=HYPERLINK("https://disk.yandex.ru/d/QkPGeWWzW_uCpw","Статистика")</f>
      </c>
      <c r="F9" t="s">
        <v>51</v>
      </c>
      <c r="G9" t="s">
        <v>52</v>
      </c>
      <c r="H9" t="s">
        <v>53</v>
      </c>
      <c r="I9" t="s">
        <v>54</v>
      </c>
      <c r="J9" t="s">
        <v>54</v>
      </c>
    </row>
    <row r="10">
      <c r="A10" t="s">
        <v>55</v>
      </c>
      <c r="B10" t="s">
        <v>56</v>
      </c>
      <c r="C10">
        <f>=HYPERLINK("https://www.youtube.com/@QWBT/videos","Канал")</f>
      </c>
      <c r="D10" t="s">
        <v>42</v>
      </c>
      <c r="E10">
        <f>=HYPERLINK("https://disk.yandex.ru/d/elVkXnmCwMxOew","Статистика")</f>
      </c>
      <c r="F10" t="s">
        <v>51</v>
      </c>
      <c r="G10" t="s">
        <v>57</v>
      </c>
      <c r="H10" t="s">
        <v>58</v>
      </c>
      <c r="I10" t="s">
        <v>16</v>
      </c>
      <c r="J10" t="s">
        <v>59</v>
      </c>
    </row>
    <row r="11">
      <c r="A11" t="s">
        <v>60</v>
      </c>
      <c r="B11" t="s">
        <v>61</v>
      </c>
      <c r="C11">
        <f>=HYPERLINK("https://www.youtube.com/@buldjat","Канал")</f>
      </c>
      <c r="D11" t="s">
        <v>62</v>
      </c>
      <c r="E11">
        <f>=HYPERLINK("https://disk.yandex.ru/d/IbnZuG2XkQnD4g","Статистика")</f>
      </c>
      <c r="F11" t="s">
        <v>63</v>
      </c>
      <c r="G11" t="s">
        <v>64</v>
      </c>
      <c r="H11" t="s">
        <v>65</v>
      </c>
      <c r="I11" t="s">
        <v>16</v>
      </c>
      <c r="J11" t="s">
        <v>66</v>
      </c>
    </row>
    <row r="12">
      <c r="A12" t="s">
        <v>67</v>
      </c>
      <c r="B12" t="s">
        <v>68</v>
      </c>
      <c r="C12">
        <f>=HYPERLINK("https://youtube.com/channel/UCWwRGYtMIQ-7T8OutGx_vpg","Канал")</f>
      </c>
      <c r="D12" t="s">
        <v>69</v>
      </c>
      <c r="E12">
        <f>=HYPERLINK("https://disk.yandex.ru/d/FKEACeAKUfZRLg","Статистика")</f>
      </c>
      <c r="F12" t="s">
        <v>70</v>
      </c>
      <c r="G12" t="s">
        <v>71</v>
      </c>
      <c r="H12" t="s">
        <v>50</v>
      </c>
      <c r="I12" t="s">
        <v>53</v>
      </c>
      <c r="J12" t="s">
        <v>72</v>
      </c>
    </row>
    <row r="13">
      <c r="A13" t="s">
        <v>73</v>
      </c>
      <c r="B13" t="s">
        <v>74</v>
      </c>
      <c r="C13">
        <f>=HYPERLINK("https://youtube.com/user/Akr815","Канал")</f>
      </c>
      <c r="D13" t="s">
        <v>75</v>
      </c>
      <c r="E13">
        <f>=HYPERLINK("https://disk.yandex.ru/d/3j-YjDMxHYXmpQ","Статистика")</f>
      </c>
      <c r="F13" t="s">
        <v>75</v>
      </c>
      <c r="G13" t="s">
        <v>76</v>
      </c>
      <c r="H13" t="s">
        <v>77</v>
      </c>
      <c r="I13" t="s">
        <v>16</v>
      </c>
      <c r="J13" t="s">
        <v>78</v>
      </c>
    </row>
    <row r="14">
      <c r="A14" t="s">
        <v>79</v>
      </c>
      <c r="B14" t="s">
        <v>80</v>
      </c>
      <c r="C14">
        <f>=HYPERLINK("https://youtube.com/user/psychodozerLive","Канал")</f>
      </c>
      <c r="D14" t="s">
        <v>81</v>
      </c>
      <c r="E14">
        <f>=HYPERLINK("https://disk.yandex.ru/d/C7U82qkDB0cTCA","Статистика")</f>
      </c>
      <c r="F14" t="s">
        <v>82</v>
      </c>
      <c r="G14" t="s">
        <v>83</v>
      </c>
      <c r="H14" t="s">
        <v>84</v>
      </c>
      <c r="I14" t="s">
        <v>54</v>
      </c>
      <c r="J14" t="s">
        <v>54</v>
      </c>
    </row>
    <row r="15">
      <c r="A15" t="s">
        <v>85</v>
      </c>
      <c r="B15" t="s">
        <v>86</v>
      </c>
      <c r="C15">
        <f>=HYPERLINK("https://www.youtube.com/@ETOSKILLZ/videos","Канал")</f>
      </c>
      <c r="D15" t="s">
        <v>87</v>
      </c>
      <c r="E15">
        <f>=HYPERLINK("https://https://disk.yandex.ru/d/CEPDGF1OFzA8EA","Статистика")</f>
      </c>
      <c r="F15" t="s">
        <v>87</v>
      </c>
      <c r="G15" t="s">
        <v>26</v>
      </c>
      <c r="H15" t="s">
        <v>88</v>
      </c>
      <c r="I15" t="s">
        <v>89</v>
      </c>
      <c r="J15" t="s">
        <v>16</v>
      </c>
    </row>
    <row r="16">
      <c r="A16" t="s">
        <v>90</v>
      </c>
      <c r="B16" t="s">
        <v>91</v>
      </c>
      <c r="C16">
        <f>=HYPERLINK("https://www.youtube.com/@nineoutoften","Канал")</f>
      </c>
      <c r="D16" t="s">
        <v>92</v>
      </c>
      <c r="E16">
        <f>=HYPERLINK("https://drive.google.com/drive/folders/1w5aNX20FCgJKViKiECQnmfAsCo8pYSn9?usp=sharing","Статистика")</f>
      </c>
      <c r="F16" t="s">
        <v>92</v>
      </c>
      <c r="G16" t="s">
        <v>93</v>
      </c>
      <c r="H16" t="s">
        <v>94</v>
      </c>
      <c r="I16" t="s">
        <v>16</v>
      </c>
      <c r="J16" t="s">
        <v>95</v>
      </c>
    </row>
    <row r="17">
      <c r="A17" t="s">
        <v>96</v>
      </c>
      <c r="B17" t="s">
        <v>97</v>
      </c>
      <c r="C17">
        <f>=HYPERLINK("https://youtube.com/channel/UCu-__sHtOJpcjKoeJ60LoSA","Канал")</f>
      </c>
      <c r="D17" t="s">
        <v>75</v>
      </c>
      <c r="E17">
        <f>=HYPERLINK("https://disk.yandex.ru/d/3u0Rcnbfq0FVDg","Статистика")</f>
      </c>
      <c r="F17" t="s">
        <v>75</v>
      </c>
      <c r="G17" t="s">
        <v>98</v>
      </c>
      <c r="H17" t="s">
        <v>99</v>
      </c>
      <c r="I17" t="s">
        <v>16</v>
      </c>
      <c r="J17" t="s">
        <v>100</v>
      </c>
    </row>
    <row r="18">
      <c r="A18" t="s">
        <v>101</v>
      </c>
      <c r="B18" t="s">
        <v>102</v>
      </c>
      <c r="C18">
        <f>=HYPERLINK("https://youtube.com/channel/UCyjf5CxCNEc9ALYlalBiKDQ","Канал")</f>
      </c>
      <c r="D18" t="s">
        <v>103</v>
      </c>
      <c r="E18">
        <f>=HYPERLINK("https://disk.yandex.ru/d/ZGal8VlhHd1b0w","Статистика")</f>
      </c>
      <c r="F18" t="s">
        <v>104</v>
      </c>
      <c r="G18" t="s">
        <v>105</v>
      </c>
      <c r="H18" t="s">
        <v>106</v>
      </c>
      <c r="I18" t="s">
        <v>107</v>
      </c>
      <c r="J18" t="s">
        <v>108</v>
      </c>
    </row>
    <row r="19">
      <c r="A19" t="s">
        <v>109</v>
      </c>
      <c r="B19" t="s">
        <v>110</v>
      </c>
      <c r="C19">
        <f>=HYPERLINK("https://www.youtube.com/@MRGEO2/videos","Канал")</f>
      </c>
      <c r="D19" t="s">
        <v>103</v>
      </c>
      <c r="E19">
        <f>=HYPERLINK("https://disk.yandex.ru/d/nNJrUmzcSZgZtQ","Статистика")</f>
      </c>
      <c r="F19" t="s">
        <v>111</v>
      </c>
      <c r="G19" t="s">
        <v>44</v>
      </c>
      <c r="H19" t="s">
        <v>112</v>
      </c>
      <c r="I19" t="s">
        <v>16</v>
      </c>
      <c r="J19" t="s">
        <v>113</v>
      </c>
    </row>
    <row r="20">
      <c r="A20" t="s">
        <v>114</v>
      </c>
      <c r="B20" t="s">
        <v>115</v>
      </c>
      <c r="C20">
        <f>=HYPERLINK("https://www.youtube.com/@Chuckreview","Канал")</f>
      </c>
      <c r="D20" t="s">
        <v>42</v>
      </c>
      <c r="E20">
        <f>=HYPERLINK("https://drive.google.com/drive/folders/1-5iUC-i3NFcm1l3tvK9tZyLscBcttOWc","Статистика")</f>
      </c>
      <c r="F20" t="s">
        <v>116</v>
      </c>
      <c r="G20" t="s">
        <v>26</v>
      </c>
      <c r="H20" t="s">
        <v>117</v>
      </c>
      <c r="I20" t="s">
        <v>16</v>
      </c>
      <c r="J20" t="s">
        <v>118</v>
      </c>
    </row>
    <row r="21">
      <c r="A21" t="s">
        <v>119</v>
      </c>
      <c r="B21" t="s">
        <v>120</v>
      </c>
      <c r="C21">
        <f>=HYPERLINK("https://youtube.com/user/YourUShow","Канал")</f>
      </c>
      <c r="D21" t="s">
        <v>42</v>
      </c>
      <c r="E21">
        <f>=HYPERLINK("https://disk.yandex.ru/d/OP-E4Is_zVpNdQ","Статистика")</f>
      </c>
      <c r="F21" t="s">
        <v>121</v>
      </c>
      <c r="G21" t="s">
        <v>83</v>
      </c>
      <c r="H21" t="s">
        <v>53</v>
      </c>
      <c r="I21" t="s">
        <v>16</v>
      </c>
      <c r="J21" t="s">
        <v>122</v>
      </c>
    </row>
    <row r="22">
      <c r="A22" t="s">
        <v>123</v>
      </c>
      <c r="B22" t="s">
        <v>124</v>
      </c>
      <c r="C22">
        <f>=HYPERLINK("https://www.youtube.com/@OnigiriScience","Канал")</f>
      </c>
      <c r="D22" t="s">
        <v>125</v>
      </c>
      <c r="E22">
        <f>=HYPERLINK("https://disk.yandex.ru/d/VNmdCkWwlQnZfA/!NN/Onigiri","Статистика")</f>
      </c>
      <c r="F22" t="s">
        <v>104</v>
      </c>
      <c r="G22" t="s">
        <v>52</v>
      </c>
      <c r="H22" t="s">
        <v>126</v>
      </c>
      <c r="I22" t="s">
        <v>84</v>
      </c>
      <c r="J22" t="s">
        <v>16</v>
      </c>
    </row>
    <row r="23">
      <c r="A23" t="s">
        <v>127</v>
      </c>
      <c r="B23" t="s">
        <v>128</v>
      </c>
      <c r="C23">
        <f>=HYPERLINK("https://www.youtube.com/@abridge/videos","Канал")</f>
      </c>
      <c r="D23" t="s">
        <v>129</v>
      </c>
      <c r="E23">
        <f>=HYPERLINK("https://disk.yandex.ru/d/1bmDDEYNacvTig","Статистика")</f>
      </c>
      <c r="F23" t="s">
        <v>130</v>
      </c>
      <c r="G23" t="s">
        <v>48</v>
      </c>
      <c r="H23" t="s">
        <v>131</v>
      </c>
      <c r="I23" t="s">
        <v>132</v>
      </c>
      <c r="J23" t="s">
        <v>133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</cols>
  <sheetData>
    <row r="1">
      <c r="A1" s="1" t="s">
        <v>134</v>
      </c>
      <c r="B1" s="1" t="s">
        <v>135</v>
      </c>
      <c r="C1" s="1" t="s">
        <v>136</v>
      </c>
      <c r="D1" s="1" t="s">
        <v>137</v>
      </c>
    </row>
    <row r="2">
      <c r="A2" t="s">
        <v>10</v>
      </c>
      <c r="B2" t="s">
        <v>138</v>
      </c>
      <c r="C2" t="s">
        <v>139</v>
      </c>
      <c r="D2" t="s">
        <v>16</v>
      </c>
    </row>
    <row r="3">
      <c r="A3" t="s">
        <v>140</v>
      </c>
      <c r="B3" t="s">
        <v>141</v>
      </c>
      <c r="C3" t="s">
        <v>142</v>
      </c>
      <c r="D3" t="s">
        <v>16</v>
      </c>
    </row>
    <row r="4">
      <c r="A4" t="s">
        <v>73</v>
      </c>
      <c r="B4" t="s">
        <v>143</v>
      </c>
      <c r="C4" t="s">
        <v>144</v>
      </c>
      <c r="D4" t="s">
        <v>16</v>
      </c>
    </row>
    <row r="5">
      <c r="A5" t="s">
        <v>145</v>
      </c>
      <c r="B5" t="s">
        <v>146</v>
      </c>
      <c r="C5" t="s">
        <v>144</v>
      </c>
      <c r="D5" t="s">
        <v>16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</cols>
  <sheetData>
    <row r="1">
      <c r="A1" s="1" t="s">
        <v>147</v>
      </c>
      <c r="B1" s="1" t="s">
        <v>1</v>
      </c>
      <c r="C1" s="1" t="s">
        <v>2</v>
      </c>
      <c r="D1" s="1" t="s">
        <v>148</v>
      </c>
      <c r="E1" s="1" t="s">
        <v>4</v>
      </c>
      <c r="F1" s="1" t="s">
        <v>149</v>
      </c>
      <c r="G1" s="1" t="s">
        <v>150</v>
      </c>
      <c r="H1" s="1" t="s">
        <v>151</v>
      </c>
      <c r="I1" s="1" t="s">
        <v>152</v>
      </c>
      <c r="J1" s="1" t="s">
        <v>153</v>
      </c>
      <c r="K1" s="1" t="s">
        <v>154</v>
      </c>
    </row>
    <row r="2">
      <c r="A2" t="s">
        <v>155</v>
      </c>
      <c r="B2" t="s">
        <v>156</v>
      </c>
      <c r="C2">
        <f>=HYPERLINK("https://t.me/sndkgram","Канал")</f>
      </c>
      <c r="D2" t="s">
        <v>157</v>
      </c>
      <c r="E2">
        <f>=HYPERLINK("https://tgstat.ru/channel/@sndkgram/stat","Статистика")</f>
      </c>
      <c r="F2" t="s">
        <v>83</v>
      </c>
      <c r="G2" t="s">
        <v>158</v>
      </c>
      <c r="H2" t="s">
        <v>45</v>
      </c>
      <c r="I2" t="s">
        <v>159</v>
      </c>
      <c r="J2" t="s">
        <v>16</v>
      </c>
      <c r="K2" t="s">
        <v>16</v>
      </c>
    </row>
    <row r="3">
      <c r="A3" t="s">
        <v>160</v>
      </c>
      <c r="B3" t="s">
        <v>161</v>
      </c>
      <c r="C3">
        <f>=HYPERLINK("https://t.me/nerdsmedia","Канал")</f>
      </c>
      <c r="D3" t="s">
        <v>162</v>
      </c>
      <c r="E3">
        <f>=HYPERLINK("https://tgstat.ru/channel/@nerdsmedia/stat","Статистика")</f>
      </c>
      <c r="F3" t="s">
        <v>163</v>
      </c>
      <c r="G3" t="s">
        <v>100</v>
      </c>
      <c r="H3" t="s">
        <v>100</v>
      </c>
      <c r="I3" t="s">
        <v>28</v>
      </c>
      <c r="J3" t="s">
        <v>16</v>
      </c>
      <c r="K3" t="s">
        <v>16</v>
      </c>
    </row>
    <row r="4">
      <c r="A4" t="s">
        <v>164</v>
      </c>
      <c r="B4" t="s">
        <v>165</v>
      </c>
      <c r="C4">
        <f>=HYPERLINK("https://t.me/cutterpool","Канал")</f>
      </c>
      <c r="D4" t="s">
        <v>166</v>
      </c>
      <c r="E4">
        <f>=HYPERLINK("https://tgstat.ru/channel/@cutterpool/stat","Статистика")</f>
      </c>
      <c r="F4" t="s">
        <v>167</v>
      </c>
      <c r="G4" t="s">
        <v>168</v>
      </c>
      <c r="H4" t="s">
        <v>169</v>
      </c>
      <c r="I4" t="s">
        <v>170</v>
      </c>
      <c r="J4" t="s">
        <v>16</v>
      </c>
      <c r="K4" t="s">
        <v>168</v>
      </c>
    </row>
    <row r="5">
      <c r="A5" t="s">
        <v>171</v>
      </c>
      <c r="B5" t="s">
        <v>172</v>
      </c>
      <c r="C5">
        <f>=HYPERLINK("https://t.me/Kotokrabs","Канал")</f>
      </c>
      <c r="D5" t="s">
        <v>173</v>
      </c>
      <c r="E5">
        <f>=HYPERLINK("https://tgstat.ru/channel/@Kotokrabs","Статистика")</f>
      </c>
      <c r="F5" t="s">
        <v>174</v>
      </c>
      <c r="G5" t="s">
        <v>175</v>
      </c>
      <c r="H5" t="s">
        <v>176</v>
      </c>
      <c r="I5" t="s">
        <v>176</v>
      </c>
      <c r="J5" t="s">
        <v>177</v>
      </c>
      <c r="K5" t="s">
        <v>178</v>
      </c>
    </row>
    <row r="6">
      <c r="A6" t="s">
        <v>55</v>
      </c>
      <c r="B6" t="s">
        <v>179</v>
      </c>
      <c r="C6">
        <f>=HYPERLINK("https://t.me/Qewbite","Канал")</f>
      </c>
      <c r="D6" t="s">
        <v>173</v>
      </c>
      <c r="E6">
        <f>=HYPERLINK("https://tgstat.ru/channel/@Qewbite/stat","Статистика")</f>
      </c>
      <c r="F6" t="s">
        <v>180</v>
      </c>
      <c r="G6" t="s">
        <v>181</v>
      </c>
      <c r="H6" t="s">
        <v>182</v>
      </c>
      <c r="I6" t="s">
        <v>183</v>
      </c>
      <c r="J6" t="s">
        <v>16</v>
      </c>
      <c r="K6" t="s">
        <v>16</v>
      </c>
    </row>
    <row r="7">
      <c r="A7" t="s">
        <v>184</v>
      </c>
      <c r="B7" t="s">
        <v>185</v>
      </c>
      <c r="C7">
        <f>=HYPERLINK("https://t.me/bridge_ew","Канал")</f>
      </c>
      <c r="D7" t="s">
        <v>186</v>
      </c>
      <c r="E7">
        <f>=HYPERLINK("https://tgstat.ru/channel/@bridge_ew","Статистика")</f>
      </c>
      <c r="F7" t="s">
        <v>93</v>
      </c>
      <c r="G7" t="s">
        <v>72</v>
      </c>
      <c r="H7" t="s">
        <v>187</v>
      </c>
      <c r="I7" t="s">
        <v>133</v>
      </c>
      <c r="J7" t="s">
        <v>16</v>
      </c>
      <c r="K7" t="s">
        <v>16</v>
      </c>
    </row>
    <row r="8">
      <c r="A8" t="s">
        <v>22</v>
      </c>
      <c r="B8" t="s">
        <v>188</v>
      </c>
      <c r="C8">
        <f>=HYPERLINK("https://t.me/mirby22","Канал")</f>
      </c>
      <c r="D8" t="s">
        <v>189</v>
      </c>
      <c r="E8">
        <f>=HYPERLINK("https://tgstat.ru/channel/@mirby22/stat","Статистика")</f>
      </c>
      <c r="F8" t="s">
        <v>190</v>
      </c>
      <c r="G8" t="s">
        <v>191</v>
      </c>
      <c r="H8" t="s">
        <v>192</v>
      </c>
      <c r="I8" t="s">
        <v>16</v>
      </c>
      <c r="J8" t="s">
        <v>16</v>
      </c>
      <c r="K8" t="s">
        <v>16</v>
      </c>
    </row>
    <row r="9">
      <c r="A9" t="s">
        <v>193</v>
      </c>
      <c r="B9" t="s">
        <v>194</v>
      </c>
      <c r="C9">
        <f>=HYPERLINK("https://t.me/tele_chuck","Канал")</f>
      </c>
      <c r="D9" t="s">
        <v>173</v>
      </c>
      <c r="E9">
        <f>=HYPERLINK("https://tgstat.ru/channel/@tele_chuck","Статистика")</f>
      </c>
      <c r="F9" t="s">
        <v>195</v>
      </c>
      <c r="G9" t="s">
        <v>196</v>
      </c>
      <c r="H9" t="s">
        <v>197</v>
      </c>
      <c r="I9" t="s">
        <v>198</v>
      </c>
      <c r="J9" t="s">
        <v>89</v>
      </c>
      <c r="K9" t="s">
        <v>16</v>
      </c>
    </row>
    <row r="10">
      <c r="A10" t="s">
        <v>67</v>
      </c>
      <c r="B10" t="s">
        <v>199</v>
      </c>
      <c r="C10">
        <f>=HYPERLINK("https://t.me/sibirskytg","Канал")</f>
      </c>
      <c r="D10" t="s">
        <v>186</v>
      </c>
      <c r="E10">
        <f>=HYPERLINK("https://tgstat.ru/channel/@sibirskytg/stat","Статистика")</f>
      </c>
      <c r="F10" t="s">
        <v>180</v>
      </c>
      <c r="G10" t="s">
        <v>177</v>
      </c>
      <c r="H10" t="s">
        <v>177</v>
      </c>
      <c r="I10" t="s">
        <v>200</v>
      </c>
      <c r="J10" t="s">
        <v>177</v>
      </c>
      <c r="K10" t="s">
        <v>201</v>
      </c>
    </row>
    <row r="11">
      <c r="A11" t="s">
        <v>202</v>
      </c>
      <c r="B11" t="s">
        <v>203</v>
      </c>
      <c r="C11">
        <f>=HYPERLINK("https://t.me/kshishtovsky","Канал")</f>
      </c>
      <c r="D11" t="s">
        <v>173</v>
      </c>
      <c r="E11">
        <f>=HYPERLINK("https://tgstat.ru/channel/@kshishtovsky","Статистика")</f>
      </c>
      <c r="F11" t="s">
        <v>174</v>
      </c>
      <c r="G11" t="s">
        <v>168</v>
      </c>
      <c r="H11" t="s">
        <v>169</v>
      </c>
      <c r="I11" t="s">
        <v>204</v>
      </c>
      <c r="J11" t="s">
        <v>177</v>
      </c>
      <c r="K11" t="s">
        <v>16</v>
      </c>
    </row>
    <row r="12">
      <c r="A12" t="s">
        <v>205</v>
      </c>
      <c r="B12" t="s">
        <v>194</v>
      </c>
      <c r="C12">
        <f>=HYPERLINK("https://t.me/zhubanoir","Канал")</f>
      </c>
      <c r="D12" t="s">
        <v>173</v>
      </c>
      <c r="E12">
        <f>=HYPERLINK("https://tgstat.ru/channel/@zhubanoir","Статистика")</f>
      </c>
      <c r="F12" t="s">
        <v>206</v>
      </c>
      <c r="G12" t="s">
        <v>168</v>
      </c>
      <c r="H12" t="s">
        <v>169</v>
      </c>
      <c r="I12" t="s">
        <v>204</v>
      </c>
      <c r="J12" t="s">
        <v>177</v>
      </c>
      <c r="K12" t="s">
        <v>169</v>
      </c>
    </row>
    <row r="13">
      <c r="A13" t="s">
        <v>207</v>
      </c>
      <c r="B13" t="s">
        <v>195</v>
      </c>
      <c r="C13">
        <f>=HYPERLINK("https://t.me/cabinetblack1","Канал")</f>
      </c>
      <c r="D13" t="s">
        <v>208</v>
      </c>
      <c r="E13">
        <f>=HYPERLINK("https://tgstat.ru/channel/@cabinetblack1/stat","Статистика")</f>
      </c>
      <c r="F13" t="s">
        <v>209</v>
      </c>
      <c r="G13" t="s">
        <v>210</v>
      </c>
      <c r="H13" t="s">
        <v>210</v>
      </c>
      <c r="I13" t="s">
        <v>16</v>
      </c>
      <c r="J13" t="s">
        <v>192</v>
      </c>
      <c r="K13" t="s">
        <v>144</v>
      </c>
    </row>
    <row r="14">
      <c r="A14" t="s">
        <v>73</v>
      </c>
      <c r="B14" t="s">
        <v>211</v>
      </c>
      <c r="C14">
        <f>=HYPERLINK("https://t.me/akropub","Канал")</f>
      </c>
      <c r="D14" t="s">
        <v>212</v>
      </c>
      <c r="E14">
        <f>=HYPERLINK("https://tgstat.ru/channel/@akropub/stat","Статистика")</f>
      </c>
      <c r="F14" t="s">
        <v>167</v>
      </c>
      <c r="G14" t="s">
        <v>213</v>
      </c>
      <c r="H14" t="s">
        <v>213</v>
      </c>
      <c r="I14" t="s">
        <v>214</v>
      </c>
      <c r="J14" t="s">
        <v>16</v>
      </c>
      <c r="K14" t="s">
        <v>16</v>
      </c>
    </row>
    <row r="15">
      <c r="A15" t="s">
        <v>215</v>
      </c>
      <c r="B15" t="s">
        <v>216</v>
      </c>
      <c r="C15">
        <f>=HYPERLINK("https://t.me/vladslav_top","Канал")</f>
      </c>
      <c r="D15" t="s">
        <v>217</v>
      </c>
      <c r="E15" t="s">
        <v>16</v>
      </c>
      <c r="F15" t="s">
        <v>218</v>
      </c>
      <c r="G15" t="s">
        <v>219</v>
      </c>
      <c r="H15" t="s">
        <v>219</v>
      </c>
      <c r="I15" t="s">
        <v>16</v>
      </c>
      <c r="J15" t="s">
        <v>16</v>
      </c>
      <c r="K15" t="s">
        <v>16</v>
      </c>
    </row>
  </sheetData>
</worksheet>
</file>